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1355" windowHeight="6150" activeTab="1"/>
  </bookViews>
  <sheets>
    <sheet name="read me" sheetId="4" r:id="rId1"/>
    <sheet name="IT Proforma 14-15 WITH CALCULAT" sheetId="8" r:id="rId2"/>
  </sheets>
  <definedNames>
    <definedName name="_xlnm.Print_Area" localSheetId="1">'IT Proforma 14-15 WITH CALCULAT'!$B$1:$G$195</definedName>
  </definedNames>
  <calcPr calcId="124519"/>
</workbook>
</file>

<file path=xl/calcChain.xml><?xml version="1.0" encoding="utf-8"?>
<calcChain xmlns="http://schemas.openxmlformats.org/spreadsheetml/2006/main">
  <c r="F9" i="8"/>
  <c r="F137"/>
  <c r="F30"/>
  <c r="F82"/>
  <c r="F45"/>
  <c r="F44"/>
  <c r="F42"/>
  <c r="F38"/>
  <c r="F34"/>
  <c r="F47" s="1"/>
  <c r="F52" s="1"/>
  <c r="F65" s="1"/>
  <c r="F129" s="1"/>
  <c r="F91"/>
  <c r="F88"/>
  <c r="F96"/>
  <c r="F43"/>
  <c r="F189"/>
  <c r="F161"/>
  <c r="F160"/>
  <c r="F170"/>
  <c r="F174"/>
  <c r="F176"/>
  <c r="F180"/>
  <c r="F178"/>
  <c r="F135" l="1"/>
  <c r="F139"/>
  <c r="F140"/>
  <c r="F142" l="1"/>
  <c r="F144" s="1"/>
  <c r="F146" s="1"/>
  <c r="F148" l="1"/>
  <c r="F149" s="1"/>
  <c r="F151" s="1"/>
  <c r="F154" s="1"/>
  <c r="F156" s="1"/>
</calcChain>
</file>

<file path=xl/comments1.xml><?xml version="1.0" encoding="utf-8"?>
<comments xmlns="http://schemas.openxmlformats.org/spreadsheetml/2006/main">
  <authors>
    <author>hp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Pl don't fill it. It will calculate automatic on the basis of Date of Birth as on 31/03/2013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Please fill Proforma given below for HRA Deduction</t>
        </r>
      </text>
    </comment>
    <comment ref="F45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47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65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91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29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2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3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4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5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7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39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40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42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48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49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51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54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  <comment ref="F156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Don't fill it.</t>
        </r>
      </text>
    </comment>
  </commentList>
</comments>
</file>

<file path=xl/sharedStrings.xml><?xml version="1.0" encoding="utf-8"?>
<sst xmlns="http://schemas.openxmlformats.org/spreadsheetml/2006/main" count="330" uniqueCount="230">
  <si>
    <t>Compensatory Allowance</t>
  </si>
  <si>
    <t>Conveyance Allowance</t>
  </si>
  <si>
    <t>TAXABLE INCOME</t>
  </si>
  <si>
    <t>[A]</t>
  </si>
  <si>
    <t>01]</t>
  </si>
  <si>
    <t>::</t>
  </si>
  <si>
    <t>02]</t>
  </si>
  <si>
    <t>03]</t>
  </si>
  <si>
    <t>04]</t>
  </si>
  <si>
    <t>House Rent Allowance</t>
  </si>
  <si>
    <t>05]</t>
  </si>
  <si>
    <t>06]</t>
  </si>
  <si>
    <t>07]</t>
  </si>
  <si>
    <t>08]</t>
  </si>
  <si>
    <t>09]</t>
  </si>
  <si>
    <t>10]</t>
  </si>
  <si>
    <t>11]</t>
  </si>
  <si>
    <t>12]</t>
  </si>
  <si>
    <t>[B]</t>
  </si>
  <si>
    <t>LESS RECEIPT EXEMPTABLE U/S 10</t>
  </si>
  <si>
    <t>Deduction U/S-10(13-A) for HRA</t>
  </si>
  <si>
    <t>(Proforma attached)</t>
  </si>
  <si>
    <t>Deduction U/S-10(14)</t>
  </si>
  <si>
    <t>a) Compensatory Allowance</t>
  </si>
  <si>
    <t>b) Conveyance Allowance</t>
  </si>
  <si>
    <t>c) Uniform Maintenance Allowance</t>
  </si>
  <si>
    <t>[C]</t>
  </si>
  <si>
    <t>NET SALARY INCOME [A-B]</t>
  </si>
  <si>
    <t>[D]</t>
  </si>
  <si>
    <t>LESS DEDUCTION U/S 16</t>
  </si>
  <si>
    <t>Professional Tax</t>
  </si>
  <si>
    <t>NET SALARY INCOME [C-D]</t>
  </si>
  <si>
    <t>[F]</t>
  </si>
  <si>
    <t>Building advance here)</t>
  </si>
  <si>
    <t>INTEREST ON SECURITIES &amp; DEB</t>
  </si>
  <si>
    <t>PERMISSIBLE DEDUCTIONS U/S 80-C</t>
  </si>
  <si>
    <t>G.P.F.Subscription</t>
  </si>
  <si>
    <t>P.P.F.Subscription</t>
  </si>
  <si>
    <t>LIC Salary saving policy</t>
  </si>
  <si>
    <t>G.T.I.S.</t>
  </si>
  <si>
    <t>S.C.L.S.</t>
  </si>
  <si>
    <t>NSC (attach details)</t>
  </si>
  <si>
    <t>Interest on N.S.C.</t>
  </si>
  <si>
    <t>ULIP/UTI PLAN/LIC Mutual fund</t>
  </si>
  <si>
    <t>Repayment of HB Advance</t>
  </si>
  <si>
    <t>Tution fees paid any school/</t>
  </si>
  <si>
    <t>college for any two children</t>
  </si>
  <si>
    <t>[H]</t>
  </si>
  <si>
    <t>[I]</t>
  </si>
  <si>
    <t>Permissible Deductions U/S 80CCC</t>
  </si>
  <si>
    <t xml:space="preserve">(Deduction in respect of contribution </t>
  </si>
  <si>
    <t>[J]</t>
  </si>
  <si>
    <t>Note :</t>
  </si>
  <si>
    <t>[K]</t>
  </si>
  <si>
    <t>Deduction in respect of Mediclaim</t>
  </si>
  <si>
    <t>[L]</t>
  </si>
  <si>
    <t>Deduction in respect of treatment/</t>
  </si>
  <si>
    <t>maintenance of physically handicapped</t>
  </si>
  <si>
    <t>dependent U/S 80DD</t>
  </si>
  <si>
    <t>(Disability above 40% Amt.Max.50000/-)</t>
  </si>
  <si>
    <t>[M]</t>
  </si>
  <si>
    <t>Amount actually paid for medical</t>
  </si>
  <si>
    <t>treatment of Specified diseases in respect</t>
  </si>
  <si>
    <t>of handicapped Dependent [Certificate in</t>
  </si>
  <si>
    <t>prescribed form to be submitted]</t>
  </si>
  <si>
    <t>Amount Max. 40000/-</t>
  </si>
  <si>
    <t>[N]</t>
  </si>
  <si>
    <t>[O]</t>
  </si>
  <si>
    <t>[P]</t>
  </si>
  <si>
    <t>INCOME TAX CALCULATION</t>
  </si>
  <si>
    <t>TOTAL TAX</t>
  </si>
  <si>
    <t>REBATE U/S 89 (If any)</t>
  </si>
  <si>
    <t>PLACE :</t>
  </si>
  <si>
    <t>[SIGNATURE OF ASSESSEE]</t>
  </si>
  <si>
    <t>DATE :</t>
  </si>
  <si>
    <t>Arrears of HPS</t>
  </si>
  <si>
    <t>Arrears of Pay Revision</t>
  </si>
  <si>
    <t>Property (show interest on House</t>
  </si>
  <si>
    <t>INCOME FROM OTHER SOURCES :</t>
  </si>
  <si>
    <t>INCOME/LOSS FROM HOUSE PROPERTY :</t>
  </si>
  <si>
    <t>BANK INTEREST</t>
  </si>
  <si>
    <t>Washing Allowance</t>
  </si>
  <si>
    <t>Risk Allowance</t>
  </si>
  <si>
    <t>Bonus / Exgratia</t>
  </si>
  <si>
    <t>Medical Allowance</t>
  </si>
  <si>
    <t>Night Shift Allowance</t>
  </si>
  <si>
    <t>Additional Wages</t>
  </si>
  <si>
    <t>Cash Allowance</t>
  </si>
  <si>
    <t>16]</t>
  </si>
  <si>
    <t>INTEREST ON NSC / MIS</t>
  </si>
  <si>
    <t>Donations U/S 80 G</t>
  </si>
  <si>
    <t>Actual Intt. Paid on Education Loan U/S 80 E</t>
  </si>
  <si>
    <t xml:space="preserve">Totally Blind or Mentaly Retarted for physicaly </t>
  </si>
  <si>
    <t>handicaped persons (Max.Rs.50000/-)</t>
  </si>
  <si>
    <t xml:space="preserve"> certificate to be attached U/S 80 U</t>
  </si>
  <si>
    <t>TAX ROUNDED TO NEXT TEN RUPEES</t>
  </si>
  <si>
    <t>PROFORMA - 'A'</t>
  </si>
  <si>
    <t>Proforma for exemption of House Rent allowance under</t>
  </si>
  <si>
    <t>Section 10(13-A) read with rule 2-A.</t>
  </si>
  <si>
    <t>Rs.</t>
  </si>
  <si>
    <t>A.</t>
  </si>
  <si>
    <t>House Rent allowance received</t>
  </si>
  <si>
    <t>B.</t>
  </si>
  <si>
    <t>Actual rent paid</t>
  </si>
  <si>
    <t>less 1/10th of salary (-)</t>
  </si>
  <si>
    <t>(Acual Rent Paid - Less 1/10 of Salary)</t>
  </si>
  <si>
    <t>C.</t>
  </si>
  <si>
    <t xml:space="preserve">40% of Salary </t>
  </si>
  <si>
    <t>Exempted least of (A),(B) &amp; (C)</t>
  </si>
  <si>
    <t>The particular given above are true to the best of my knowledge.</t>
  </si>
  <si>
    <t>Signature</t>
  </si>
  <si>
    <t>Name :</t>
  </si>
  <si>
    <t>Date :</t>
  </si>
  <si>
    <t xml:space="preserve">I declare that there has been no change inrespect of house where I live in and for which </t>
  </si>
  <si>
    <t>I had given declaration form 'A'.</t>
  </si>
  <si>
    <t xml:space="preserve">          Annual Salary (Basic Pay + Grade Pay + D.A.).</t>
  </si>
  <si>
    <t xml:space="preserve">   Total (B)</t>
  </si>
  <si>
    <t>17]</t>
  </si>
  <si>
    <t>18]</t>
  </si>
  <si>
    <t>19]</t>
  </si>
  <si>
    <t>NPS [Employer Part]</t>
  </si>
  <si>
    <t xml:space="preserve">Electricity Perk </t>
  </si>
  <si>
    <t>Others</t>
  </si>
  <si>
    <t>for the employee to report PAN of the landlord to the employer. In case the landlord does not</t>
  </si>
  <si>
    <t>have a PAN, a declaration to this effect from the landlord along with the name and address of</t>
  </si>
  <si>
    <t>the landlord should be filed by the employee.</t>
  </si>
  <si>
    <t xml:space="preserve">Housing Perk </t>
  </si>
  <si>
    <t>13]</t>
  </si>
  <si>
    <t>14]</t>
  </si>
  <si>
    <t>15]</t>
  </si>
  <si>
    <t>PERQUISITS :</t>
  </si>
  <si>
    <t>GROSS SALARY (1 to 19)</t>
  </si>
  <si>
    <t>TOTAL DEDUCTION U/S 10 (1+2)</t>
  </si>
  <si>
    <t xml:space="preserve">[Max.30000/- for properties constructed before </t>
  </si>
  <si>
    <t xml:space="preserve">[E]  </t>
  </si>
  <si>
    <t>[G]</t>
  </si>
  <si>
    <t>GROSS TOTAL INCOME  [E+F+G]</t>
  </si>
  <si>
    <t>LIC Policy Other than Salary Saving Policy</t>
  </si>
  <si>
    <t>to Pension Fund) Max.Rs.1,00,000/-</t>
  </si>
  <si>
    <t>Permissible Deduction U/s 80CCD(1)</t>
  </si>
  <si>
    <t>Contribution towards NPS (Employee Part)</t>
  </si>
  <si>
    <t>Permissible Deduction U/s 80CCD(2)</t>
  </si>
  <si>
    <t>Contribution towards NPS (Employer Part)</t>
  </si>
  <si>
    <t>Deduction U/S 80DDB</t>
  </si>
  <si>
    <t>Deduction in Respect of Rent paid U/S 80 GG</t>
  </si>
  <si>
    <t>3% EDUCATIONAL AND HIGHER EDUCATION CESS</t>
  </si>
  <si>
    <t xml:space="preserve">If monthly house rent paid more than 3000/-, exemption will be considered on production of </t>
  </si>
  <si>
    <t>rent receipt with this form.</t>
  </si>
  <si>
    <t>[04]</t>
  </si>
  <si>
    <t>TOTAL SALARY  ( 1 To 17)</t>
  </si>
  <si>
    <t>TAX DEDUCTED UPTO THE MONTH</t>
  </si>
  <si>
    <t>Any Other</t>
  </si>
  <si>
    <t>TOTAL DEDUCTIONS U/S 80C (01+12)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</si>
  <si>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</si>
  <si>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</si>
  <si>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</si>
  <si>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</si>
  <si>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</si>
  <si>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</si>
  <si>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</si>
  <si>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</si>
  <si>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</si>
  <si>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</si>
  <si>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</si>
  <si>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BALANCE TAX PAYABLE [N-O]</t>
  </si>
  <si>
    <t>NET TAX PAYABLE [L-M]</t>
  </si>
  <si>
    <t>[24]</t>
  </si>
  <si>
    <t xml:space="preserve">Deduction Under Rajiv Gandhi Equity Saving </t>
  </si>
  <si>
    <t>Scheme U/S 80CCG    Max 25000/-</t>
  </si>
  <si>
    <t xml:space="preserve">Designation : </t>
  </si>
  <si>
    <t>Shri/Smt./Ku.:</t>
  </si>
  <si>
    <t>PAN NO.      :</t>
  </si>
  <si>
    <t>Office Name:</t>
  </si>
  <si>
    <t>Address       :</t>
  </si>
  <si>
    <t>Mob.No.      :</t>
  </si>
  <si>
    <t>S/o,D/o,W/o  :</t>
  </si>
  <si>
    <t>Emp.No.       :</t>
  </si>
  <si>
    <t xml:space="preserve">Date of Birth : </t>
  </si>
  <si>
    <t>Email Id        :</t>
  </si>
  <si>
    <t>Status of Emploee:</t>
  </si>
  <si>
    <t>BOARD</t>
  </si>
  <si>
    <t>COMPANY</t>
  </si>
  <si>
    <t>CONTRACT</t>
  </si>
  <si>
    <t>PENSIONER</t>
  </si>
  <si>
    <t>OTHER</t>
  </si>
  <si>
    <t>Age               :</t>
  </si>
  <si>
    <t>YES</t>
  </si>
  <si>
    <t>NO</t>
  </si>
  <si>
    <t>Basic Pay/Stipend/Pension</t>
  </si>
  <si>
    <t>Grade pay/Fixed Allowance/</t>
  </si>
  <si>
    <t>Dearness Allowance/Variable Allowance/Relief</t>
  </si>
  <si>
    <t xml:space="preserve">Accomodation Provided by Company  :-  </t>
  </si>
  <si>
    <t>Age 80 or More than 80 upto Rs. 500000/- Nil</t>
  </si>
  <si>
    <t>(taxable income minus Rs.200000/-) age Below 60 years</t>
  </si>
  <si>
    <t>(taxable income minus Rs.200000/-) age Age Between 60 &amp; 80 years</t>
  </si>
  <si>
    <t>Please don't fill These type of  yellow filled color cell because a formula inserted for the calculation</t>
  </si>
  <si>
    <t>INSTRUCTION</t>
  </si>
  <si>
    <t>Please enter value for the calculation of the tax</t>
  </si>
  <si>
    <t>Above Rs.10,00,001/- = (30%)</t>
  </si>
  <si>
    <t>Note    1</t>
  </si>
  <si>
    <t>PAN no should be in 10 digit in Format  XXXXX9999X</t>
  </si>
  <si>
    <t>Proforma is designed carefully but any formula or rule mistake may be there, If any mistake is found there may be correct on your level.</t>
  </si>
  <si>
    <t>Date of Birth is mandatory for calculation of Income Tax</t>
  </si>
  <si>
    <t>This Proforma has been designed for the easy calculation of Income Tax.</t>
  </si>
  <si>
    <t xml:space="preserve">Please fill "Proforma A", for the right calculation of HRA deductible, </t>
  </si>
  <si>
    <t xml:space="preserve">Rs.500001/- to 10,00,000/- (20%) </t>
  </si>
  <si>
    <t>U/S 80C, 80CCC, 80CCD</t>
  </si>
  <si>
    <t>Term Deposit not less than 5 years</t>
  </si>
  <si>
    <t>Total Permissible/Qualifying deductions u/s (80 CCE)</t>
  </si>
  <si>
    <t>[25]</t>
  </si>
  <si>
    <t xml:space="preserve">Deduction in respect of interest on </t>
  </si>
  <si>
    <t>TOTAL TAX CALCULATED</t>
  </si>
  <si>
    <t>Tax Rebate U/s 87A upto Rs. 2000/-  if Taxable Income upto Rs. 5 lac  ::</t>
  </si>
  <si>
    <t xml:space="preserve">TAX AFTER REBATE U/S 87A </t>
  </si>
  <si>
    <t>[05]</t>
  </si>
  <si>
    <t>[06]</t>
  </si>
  <si>
    <t xml:space="preserve">Filled proforma have to send (in case of G.O.s) upto 30/11/13, with available required documents. </t>
  </si>
  <si>
    <t>Remaining document also may be sent before 31/01/2014</t>
  </si>
  <si>
    <t>01-04-1999 and 200000/- in other cases]</t>
  </si>
  <si>
    <t>Deduction U/s 80-C + 80CCC + 80 CCD(1) should not be exceed Rs.150000/-</t>
  </si>
  <si>
    <t>below age of 60 Upto Rs.250,000/-,  Nil</t>
  </si>
  <si>
    <t>Age 60 or More than 60 but less than 80 Rs. 300000/- Nil</t>
  </si>
  <si>
    <t>Rs.250001/- to 500000/- = 10% of</t>
  </si>
  <si>
    <t>PARTICULARS OF SALARY INCOME DURING FINANCIAL YEAR 2014-15</t>
  </si>
  <si>
    <t>Statement showing calculation of Income Tax deductible at source For Financial Year 2014-15</t>
  </si>
  <si>
    <t>U/S 80D,   Max Rs.15000/- For Sinior Citizen Rs. 20000/-</t>
  </si>
  <si>
    <t>time deposit in saving account U/S 80TTA Max Rs. 10000/-</t>
  </si>
  <si>
    <t>Further if annual rent paid by the employee exceeds Rs. 1,80,000 per annum, it is mandatory</t>
  </si>
  <si>
    <t>Rs. 300001/- to 500000/- = 10%</t>
  </si>
  <si>
    <t>BUDHA DAL PUBLIC SCHOOL, LOWER MALL, PATIALA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</si>
</sst>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yy"/>
  </numFmts>
  <fonts count="14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0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</font>
    <font>
      <u/>
      <sz val="16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2" xfId="0" applyBorder="1"/>
    <xf numFmtId="1" fontId="0" fillId="0" borderId="1" xfId="0" applyNumberFormat="1" applyBorder="1"/>
    <xf numFmtId="0" fontId="1" fillId="0" borderId="0" xfId="0" applyFont="1"/>
    <xf numFmtId="1" fontId="1" fillId="0" borderId="1" xfId="0" applyNumberFormat="1" applyFont="1" applyBorder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1" fontId="0" fillId="0" borderId="0" xfId="0" applyNumberForma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Protection="1"/>
    <xf numFmtId="164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Border="1" applyProtection="1"/>
    <xf numFmtId="164" fontId="4" fillId="0" borderId="0" xfId="0" applyNumberFormat="1" applyFont="1" applyBorder="1" applyProtection="1"/>
    <xf numFmtId="0" fontId="4" fillId="0" borderId="1" xfId="0" applyFont="1" applyBorder="1" applyProtection="1"/>
    <xf numFmtId="164" fontId="4" fillId="0" borderId="1" xfId="0" applyNumberFormat="1" applyFont="1" applyBorder="1" applyProtection="1"/>
    <xf numFmtId="0" fontId="4" fillId="0" borderId="0" xfId="0" applyFont="1" applyAlignment="1" applyProtection="1">
      <alignment horizontal="fill"/>
    </xf>
    <xf numFmtId="164" fontId="4" fillId="0" borderId="0" xfId="0" applyNumberFormat="1" applyFont="1" applyAlignment="1" applyProtection="1">
      <alignment horizontal="fill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" fontId="1" fillId="0" borderId="2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vertical="center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0" fontId="1" fillId="0" borderId="2" xfId="0" applyFont="1" applyBorder="1"/>
    <xf numFmtId="14" fontId="1" fillId="0" borderId="2" xfId="0" applyNumberFormat="1" applyFont="1" applyBorder="1"/>
    <xf numFmtId="0" fontId="1" fillId="0" borderId="2" xfId="0" applyFont="1" applyBorder="1" applyAlignment="1"/>
    <xf numFmtId="14" fontId="1" fillId="0" borderId="0" xfId="0" applyNumberFormat="1" applyFont="1"/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65" fontId="0" fillId="0" borderId="0" xfId="0" applyNumberFormat="1"/>
    <xf numFmtId="2" fontId="1" fillId="2" borderId="2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/>
    </xf>
    <xf numFmtId="1" fontId="1" fillId="2" borderId="2" xfId="0" applyNumberFormat="1" applyFont="1" applyFill="1" applyBorder="1" applyAlignment="1" applyProtection="1">
      <protection hidden="1"/>
    </xf>
    <xf numFmtId="0" fontId="9" fillId="0" borderId="0" xfId="0" applyFont="1"/>
    <xf numFmtId="0" fontId="9" fillId="2" borderId="0" xfId="0" applyFont="1" applyFill="1"/>
    <xf numFmtId="0" fontId="9" fillId="0" borderId="1" xfId="0" applyFont="1" applyBorder="1"/>
    <xf numFmtId="2" fontId="1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vertical="center"/>
    </xf>
    <xf numFmtId="2" fontId="0" fillId="0" borderId="0" xfId="0" applyNumberFormat="1"/>
    <xf numFmtId="164" fontId="0" fillId="2" borderId="0" xfId="0" applyNumberFormat="1" applyFill="1"/>
    <xf numFmtId="2" fontId="4" fillId="0" borderId="0" xfId="0" applyNumberFormat="1" applyFont="1" applyProtection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1" fillId="2" borderId="2" xfId="0" applyNumberFormat="1" applyFont="1" applyFill="1" applyBorder="1" applyAlignment="1">
      <alignment horizontal="right"/>
    </xf>
    <xf numFmtId="0" fontId="13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zoomScale="75" workbookViewId="0">
      <selection activeCell="E5" sqref="E5"/>
    </sheetView>
  </sheetViews>
  <sheetFormatPr defaultColWidth="26" defaultRowHeight="15"/>
  <cols>
    <col min="1" max="1" width="9.140625" style="60" customWidth="1"/>
    <col min="2" max="16384" width="26" style="60"/>
  </cols>
  <sheetData>
    <row r="1" spans="1:6" ht="29.25" customHeight="1">
      <c r="B1" s="73" t="s">
        <v>196</v>
      </c>
      <c r="C1" s="73"/>
      <c r="D1" s="73"/>
      <c r="E1" s="73"/>
      <c r="F1" s="73"/>
    </row>
    <row r="2" spans="1:6" ht="16.5" customHeight="1"/>
    <row r="3" spans="1:6" ht="29.25" customHeight="1">
      <c r="A3" s="60">
        <v>1</v>
      </c>
      <c r="B3" s="61"/>
      <c r="C3" s="60" t="s">
        <v>195</v>
      </c>
    </row>
    <row r="4" spans="1:6" ht="29.25" customHeight="1">
      <c r="A4" s="60">
        <v>2</v>
      </c>
      <c r="B4" s="62"/>
      <c r="C4" s="60" t="s">
        <v>197</v>
      </c>
    </row>
    <row r="5" spans="1:6" ht="29.25" customHeight="1">
      <c r="A5" s="60">
        <v>3</v>
      </c>
      <c r="B5" s="60" t="s">
        <v>200</v>
      </c>
    </row>
    <row r="6" spans="1:6" ht="29.25" customHeight="1">
      <c r="A6" s="60">
        <v>4</v>
      </c>
      <c r="B6" s="60" t="s">
        <v>202</v>
      </c>
    </row>
    <row r="7" spans="1:6" ht="29.25" customHeight="1">
      <c r="A7" s="60">
        <v>5</v>
      </c>
      <c r="B7" s="60" t="s">
        <v>204</v>
      </c>
    </row>
    <row r="8" spans="1:6" ht="29.25" customHeight="1">
      <c r="A8" s="60">
        <v>6</v>
      </c>
      <c r="B8" s="60" t="s">
        <v>201</v>
      </c>
    </row>
    <row r="9" spans="1:6" ht="29.25" customHeight="1">
      <c r="A9" s="60">
        <v>7</v>
      </c>
      <c r="B9" s="60" t="s">
        <v>203</v>
      </c>
    </row>
    <row r="10" spans="1:6" ht="29.25" customHeight="1">
      <c r="A10" s="60">
        <v>8</v>
      </c>
      <c r="B10" s="72" t="s">
        <v>216</v>
      </c>
    </row>
    <row r="11" spans="1:6" ht="29.25" customHeight="1">
      <c r="A11" s="60">
        <v>9</v>
      </c>
      <c r="B11" s="72" t="s">
        <v>217</v>
      </c>
    </row>
    <row r="12" spans="1:6" ht="29.25" customHeight="1"/>
    <row r="13" spans="1:6" ht="29.25" customHeight="1"/>
    <row r="14" spans="1:6" ht="29.25" customHeight="1"/>
    <row r="15" spans="1:6" ht="29.25" customHeight="1"/>
    <row r="16" spans="1:6" ht="29.25" customHeight="1"/>
    <row r="17" ht="29.25" customHeight="1"/>
    <row r="18" ht="29.25" customHeight="1"/>
    <row r="19" ht="29.25" customHeight="1"/>
    <row r="20" ht="29.25" customHeight="1"/>
  </sheetData>
  <mergeCells count="1">
    <mergeCell ref="B1:F1"/>
  </mergeCells>
  <phoneticPr fontId="2" type="noConversion"/>
  <pageMargins left="0.75" right="0.38" top="1" bottom="1" header="0.5" footer="0.5"/>
  <pageSetup scale="90" orientation="landscape" horizontalDpi="12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5"/>
  <sheetViews>
    <sheetView tabSelected="1" view="pageBreakPreview" topLeftCell="B115" zoomScaleSheetLayoutView="100" workbookViewId="0">
      <selection activeCell="I7" sqref="I7"/>
    </sheetView>
  </sheetViews>
  <sheetFormatPr defaultRowHeight="12.75"/>
  <cols>
    <col min="1" max="1" width="10.5703125" hidden="1" customWidth="1"/>
    <col min="2" max="2" width="7.85546875" customWidth="1"/>
    <col min="3" max="3" width="12" customWidth="1"/>
    <col min="4" max="4" width="35.7109375" customWidth="1"/>
    <col min="5" max="5" width="13" customWidth="1"/>
    <col min="6" max="6" width="37.28515625" customWidth="1"/>
    <col min="7" max="7" width="9.28515625" customWidth="1"/>
  </cols>
  <sheetData>
    <row r="1" spans="1:9" ht="17.25" customHeight="1">
      <c r="B1" s="75" t="s">
        <v>229</v>
      </c>
      <c r="C1" s="75"/>
      <c r="D1" s="75"/>
      <c r="E1" s="75"/>
      <c r="F1" s="75"/>
      <c r="G1" s="75"/>
    </row>
    <row r="2" spans="1:9" s="5" customFormat="1" ht="18.75" customHeight="1">
      <c r="A2" s="5" t="s">
        <v>180</v>
      </c>
      <c r="B2" s="76" t="s">
        <v>224</v>
      </c>
      <c r="C2" s="76"/>
      <c r="D2" s="76"/>
      <c r="E2" s="76"/>
      <c r="F2" s="76"/>
      <c r="G2" s="76"/>
    </row>
    <row r="3" spans="1:9" s="5" customFormat="1" ht="19.5" customHeight="1">
      <c r="A3" s="5" t="s">
        <v>181</v>
      </c>
      <c r="B3" s="5" t="s">
        <v>170</v>
      </c>
      <c r="D3" s="8"/>
      <c r="E3" s="11" t="s">
        <v>175</v>
      </c>
      <c r="F3" s="8"/>
      <c r="G3" s="8"/>
    </row>
    <row r="4" spans="1:9" s="5" customFormat="1" ht="19.5" customHeight="1">
      <c r="A4" s="5" t="s">
        <v>182</v>
      </c>
      <c r="B4" s="5" t="s">
        <v>169</v>
      </c>
      <c r="D4" s="47"/>
      <c r="E4" s="5" t="s">
        <v>176</v>
      </c>
      <c r="F4" s="47"/>
      <c r="G4" s="47"/>
    </row>
    <row r="5" spans="1:9" s="5" customFormat="1" ht="19.5" customHeight="1">
      <c r="A5" s="5" t="s">
        <v>183</v>
      </c>
      <c r="B5" s="5" t="s">
        <v>171</v>
      </c>
      <c r="D5" s="47"/>
      <c r="E5" s="5" t="s">
        <v>177</v>
      </c>
      <c r="G5" s="47"/>
    </row>
    <row r="6" spans="1:9" s="5" customFormat="1" ht="19.5" customHeight="1">
      <c r="A6" s="5" t="s">
        <v>184</v>
      </c>
      <c r="B6" s="5" t="s">
        <v>172</v>
      </c>
      <c r="D6" s="47"/>
      <c r="E6" s="8"/>
      <c r="F6" s="47"/>
      <c r="G6" s="47"/>
    </row>
    <row r="7" spans="1:9" s="5" customFormat="1" ht="19.5" customHeight="1">
      <c r="B7" s="5" t="s">
        <v>173</v>
      </c>
      <c r="D7" s="47"/>
      <c r="E7" s="47"/>
      <c r="F7" s="47"/>
      <c r="G7" s="47"/>
    </row>
    <row r="8" spans="1:9" s="5" customFormat="1" ht="19.5" customHeight="1">
      <c r="A8" s="5" t="s">
        <v>186</v>
      </c>
      <c r="B8" s="5" t="s">
        <v>174</v>
      </c>
      <c r="D8" s="8"/>
      <c r="E8" s="5" t="s">
        <v>178</v>
      </c>
      <c r="F8" s="8"/>
      <c r="G8" s="8"/>
    </row>
    <row r="9" spans="1:9" s="5" customFormat="1" ht="20.25" customHeight="1">
      <c r="A9" s="5" t="s">
        <v>187</v>
      </c>
      <c r="B9" s="7" t="s">
        <v>179</v>
      </c>
      <c r="C9" s="7"/>
      <c r="D9" s="49"/>
      <c r="E9" s="7" t="s">
        <v>185</v>
      </c>
      <c r="F9" s="59">
        <f>ROUNDDOWN((A11-I16)/365,-0.1)</f>
        <v>115</v>
      </c>
      <c r="G9" s="49"/>
    </row>
    <row r="10" spans="1:9" s="5" customFormat="1" ht="18.75" customHeight="1">
      <c r="B10" s="5" t="s">
        <v>191</v>
      </c>
      <c r="E10" s="8" t="s">
        <v>187</v>
      </c>
    </row>
    <row r="11" spans="1:9" s="5" customFormat="1" ht="12.75" customHeight="1">
      <c r="A11" s="50">
        <v>42094</v>
      </c>
    </row>
    <row r="12" spans="1:9" s="5" customFormat="1">
      <c r="B12" s="5" t="s">
        <v>3</v>
      </c>
      <c r="D12" s="5" t="s">
        <v>223</v>
      </c>
      <c r="G12" s="12"/>
    </row>
    <row r="13" spans="1:9" ht="21" customHeight="1">
      <c r="A13" s="56"/>
      <c r="B13" t="s">
        <v>4</v>
      </c>
      <c r="C13" s="28" t="s">
        <v>188</v>
      </c>
      <c r="E13" s="2" t="s">
        <v>5</v>
      </c>
      <c r="F13" s="51"/>
      <c r="G13" s="1"/>
    </row>
    <row r="14" spans="1:9" ht="21" customHeight="1">
      <c r="B14" t="s">
        <v>6</v>
      </c>
      <c r="C14" s="28" t="s">
        <v>189</v>
      </c>
      <c r="E14" s="2" t="s">
        <v>5</v>
      </c>
      <c r="F14" s="51">
        <v>0</v>
      </c>
      <c r="G14" s="1"/>
    </row>
    <row r="15" spans="1:9" ht="21" customHeight="1">
      <c r="B15" t="s">
        <v>7</v>
      </c>
      <c r="C15" s="28" t="s">
        <v>190</v>
      </c>
      <c r="E15" s="2" t="s">
        <v>5</v>
      </c>
      <c r="F15" s="51">
        <v>0</v>
      </c>
      <c r="G15" s="1"/>
    </row>
    <row r="16" spans="1:9" ht="21" customHeight="1">
      <c r="B16" t="s">
        <v>8</v>
      </c>
      <c r="C16" s="28" t="s">
        <v>0</v>
      </c>
      <c r="E16" s="2" t="s">
        <v>5</v>
      </c>
      <c r="F16" s="51">
        <v>0</v>
      </c>
      <c r="G16" s="1"/>
      <c r="I16" s="48"/>
    </row>
    <row r="17" spans="2:7" ht="21" customHeight="1">
      <c r="B17" t="s">
        <v>10</v>
      </c>
      <c r="C17" t="s">
        <v>1</v>
      </c>
      <c r="E17" s="2" t="s">
        <v>5</v>
      </c>
      <c r="F17" s="51">
        <v>0</v>
      </c>
      <c r="G17" s="1"/>
    </row>
    <row r="18" spans="2:7" ht="21" customHeight="1">
      <c r="B18" t="s">
        <v>11</v>
      </c>
      <c r="C18" t="s">
        <v>9</v>
      </c>
      <c r="E18" s="2" t="s">
        <v>5</v>
      </c>
      <c r="F18" s="51">
        <v>0</v>
      </c>
      <c r="G18" s="1"/>
    </row>
    <row r="19" spans="2:7" ht="21" customHeight="1">
      <c r="B19" t="s">
        <v>12</v>
      </c>
      <c r="C19" t="s">
        <v>84</v>
      </c>
      <c r="E19" s="2" t="s">
        <v>5</v>
      </c>
      <c r="F19" s="51">
        <v>0</v>
      </c>
      <c r="G19" s="1"/>
    </row>
    <row r="20" spans="2:7" ht="21" customHeight="1">
      <c r="B20" t="s">
        <v>13</v>
      </c>
      <c r="C20" t="s">
        <v>76</v>
      </c>
      <c r="E20" s="2" t="s">
        <v>5</v>
      </c>
      <c r="F20" s="51">
        <v>0</v>
      </c>
      <c r="G20" s="1"/>
    </row>
    <row r="21" spans="2:7" ht="21" customHeight="1">
      <c r="B21" t="s">
        <v>14</v>
      </c>
      <c r="C21" t="s">
        <v>75</v>
      </c>
      <c r="E21" s="2" t="s">
        <v>5</v>
      </c>
      <c r="F21" s="51">
        <v>0</v>
      </c>
      <c r="G21" s="1"/>
    </row>
    <row r="22" spans="2:7" ht="21" customHeight="1">
      <c r="B22" t="s">
        <v>15</v>
      </c>
      <c r="C22" t="s">
        <v>82</v>
      </c>
      <c r="E22" s="2" t="s">
        <v>5</v>
      </c>
      <c r="F22" s="51">
        <v>0</v>
      </c>
      <c r="G22" s="1"/>
    </row>
    <row r="23" spans="2:7" ht="21" customHeight="1">
      <c r="B23" t="s">
        <v>16</v>
      </c>
      <c r="C23" t="s">
        <v>83</v>
      </c>
      <c r="E23" s="2" t="s">
        <v>5</v>
      </c>
      <c r="F23" s="51">
        <v>0</v>
      </c>
      <c r="G23" s="1"/>
    </row>
    <row r="24" spans="2:7" ht="21" customHeight="1">
      <c r="B24" t="s">
        <v>17</v>
      </c>
      <c r="C24" t="s">
        <v>87</v>
      </c>
      <c r="E24" s="2" t="s">
        <v>5</v>
      </c>
      <c r="F24" s="51">
        <v>0</v>
      </c>
      <c r="G24" s="1"/>
    </row>
    <row r="25" spans="2:7" ht="21" customHeight="1">
      <c r="B25" s="28" t="s">
        <v>127</v>
      </c>
      <c r="C25" t="s">
        <v>85</v>
      </c>
      <c r="E25" s="2" t="s">
        <v>5</v>
      </c>
      <c r="F25" s="51">
        <v>0</v>
      </c>
      <c r="G25" s="1"/>
    </row>
    <row r="26" spans="2:7" ht="21" customHeight="1">
      <c r="B26" s="28" t="s">
        <v>128</v>
      </c>
      <c r="C26" t="s">
        <v>81</v>
      </c>
      <c r="E26" s="2" t="s">
        <v>5</v>
      </c>
      <c r="F26" s="51">
        <v>0</v>
      </c>
      <c r="G26" s="1"/>
    </row>
    <row r="27" spans="2:7" ht="21" customHeight="1">
      <c r="B27" s="28" t="s">
        <v>129</v>
      </c>
      <c r="C27" t="s">
        <v>86</v>
      </c>
      <c r="E27" s="2" t="s">
        <v>5</v>
      </c>
      <c r="F27" s="51">
        <v>0</v>
      </c>
      <c r="G27" s="1"/>
    </row>
    <row r="28" spans="2:7" ht="21" customHeight="1">
      <c r="B28" s="28" t="s">
        <v>88</v>
      </c>
      <c r="C28" t="s">
        <v>120</v>
      </c>
      <c r="E28" s="2" t="s">
        <v>5</v>
      </c>
      <c r="F28" s="51">
        <v>0</v>
      </c>
      <c r="G28" s="1"/>
    </row>
    <row r="29" spans="2:7" s="36" customFormat="1" ht="23.25" customHeight="1">
      <c r="B29" s="32" t="s">
        <v>117</v>
      </c>
      <c r="C29" s="33" t="s">
        <v>122</v>
      </c>
      <c r="D29" s="33"/>
      <c r="E29" s="34" t="s">
        <v>5</v>
      </c>
      <c r="F29" s="52">
        <v>0</v>
      </c>
      <c r="G29" s="35"/>
    </row>
    <row r="30" spans="2:7" s="31" customFormat="1" ht="21" customHeight="1">
      <c r="B30" s="29"/>
      <c r="C30" s="29" t="s">
        <v>149</v>
      </c>
      <c r="D30" s="29"/>
      <c r="E30" s="30" t="s">
        <v>5</v>
      </c>
      <c r="F30" s="57">
        <f>SUM(F13:F29)</f>
        <v>0</v>
      </c>
      <c r="G30" s="29"/>
    </row>
    <row r="31" spans="2:7" ht="21" customHeight="1">
      <c r="C31" s="5" t="s">
        <v>130</v>
      </c>
      <c r="D31" s="5"/>
      <c r="E31" s="2"/>
      <c r="F31" s="51"/>
      <c r="G31" s="1"/>
    </row>
    <row r="32" spans="2:7" ht="21" customHeight="1">
      <c r="B32" s="28" t="s">
        <v>118</v>
      </c>
      <c r="C32" s="23" t="s">
        <v>126</v>
      </c>
      <c r="D32" s="23"/>
      <c r="E32" s="2" t="s">
        <v>5</v>
      </c>
      <c r="F32" s="51">
        <v>0</v>
      </c>
      <c r="G32" s="1"/>
    </row>
    <row r="33" spans="2:7" s="36" customFormat="1" ht="25.5" customHeight="1">
      <c r="B33" s="32" t="s">
        <v>119</v>
      </c>
      <c r="C33" s="33" t="s">
        <v>121</v>
      </c>
      <c r="D33" s="33"/>
      <c r="E33" s="34" t="s">
        <v>5</v>
      </c>
      <c r="F33" s="52">
        <v>0</v>
      </c>
      <c r="G33" s="35"/>
    </row>
    <row r="34" spans="2:7" s="31" customFormat="1" ht="21" customHeight="1">
      <c r="B34" s="29"/>
      <c r="C34" s="29" t="s">
        <v>131</v>
      </c>
      <c r="D34" s="29"/>
      <c r="E34" s="30" t="s">
        <v>5</v>
      </c>
      <c r="F34" s="57">
        <f>F30+SUM(F31:F33)</f>
        <v>0</v>
      </c>
      <c r="G34" s="29"/>
    </row>
    <row r="35" spans="2:7">
      <c r="E35" s="2"/>
      <c r="F35" s="2"/>
    </row>
    <row r="36" spans="2:7" s="5" customFormat="1">
      <c r="B36" s="5" t="s">
        <v>18</v>
      </c>
      <c r="C36" s="5" t="s">
        <v>19</v>
      </c>
      <c r="E36" s="2"/>
      <c r="F36" s="63"/>
      <c r="G36" s="11"/>
    </row>
    <row r="37" spans="2:7" ht="7.5" customHeight="1">
      <c r="E37" s="2"/>
      <c r="F37" s="55"/>
    </row>
    <row r="38" spans="2:7">
      <c r="B38" t="s">
        <v>4</v>
      </c>
      <c r="C38" t="s">
        <v>20</v>
      </c>
      <c r="E38" s="2" t="s">
        <v>5</v>
      </c>
      <c r="F38" s="58">
        <f>F180</f>
        <v>0</v>
      </c>
      <c r="G38" s="1"/>
    </row>
    <row r="39" spans="2:7">
      <c r="C39" t="s">
        <v>21</v>
      </c>
      <c r="E39" s="2"/>
      <c r="F39" s="55"/>
    </row>
    <row r="40" spans="2:7">
      <c r="E40" s="2"/>
      <c r="F40" s="55"/>
    </row>
    <row r="41" spans="2:7" ht="12" customHeight="1">
      <c r="B41" t="s">
        <v>6</v>
      </c>
      <c r="C41" t="s">
        <v>22</v>
      </c>
      <c r="E41" s="2"/>
      <c r="F41" s="55"/>
    </row>
    <row r="42" spans="2:7" ht="21.75" customHeight="1">
      <c r="C42" t="s">
        <v>23</v>
      </c>
      <c r="E42" s="2" t="s">
        <v>5</v>
      </c>
      <c r="F42" s="58">
        <f>F16</f>
        <v>0</v>
      </c>
      <c r="G42" s="1"/>
    </row>
    <row r="43" spans="2:7" ht="21.75" customHeight="1">
      <c r="C43" t="s">
        <v>24</v>
      </c>
      <c r="E43" s="2" t="s">
        <v>5</v>
      </c>
      <c r="F43" s="71">
        <f>F17</f>
        <v>0</v>
      </c>
      <c r="G43" s="3"/>
    </row>
    <row r="44" spans="2:7" s="39" customFormat="1" ht="24" customHeight="1">
      <c r="C44" s="39" t="s">
        <v>25</v>
      </c>
      <c r="E44" s="34" t="s">
        <v>5</v>
      </c>
      <c r="F44" s="71">
        <f>F26</f>
        <v>0</v>
      </c>
      <c r="G44" s="40"/>
    </row>
    <row r="45" spans="2:7" s="31" customFormat="1" ht="21" customHeight="1">
      <c r="B45" s="29"/>
      <c r="C45" s="29" t="s">
        <v>132</v>
      </c>
      <c r="D45" s="29"/>
      <c r="E45" s="30" t="s">
        <v>5</v>
      </c>
      <c r="F45" s="57">
        <f>SUM(F35:F44)</f>
        <v>0</v>
      </c>
      <c r="G45" s="29"/>
    </row>
    <row r="46" spans="2:7">
      <c r="E46" s="2"/>
      <c r="F46" s="2"/>
    </row>
    <row r="47" spans="2:7" s="36" customFormat="1" ht="18.75" customHeight="1">
      <c r="B47" s="29" t="s">
        <v>26</v>
      </c>
      <c r="C47" s="29" t="s">
        <v>27</v>
      </c>
      <c r="D47" s="29"/>
      <c r="E47" s="30" t="s">
        <v>5</v>
      </c>
      <c r="F47" s="57">
        <f>F34-F45</f>
        <v>0</v>
      </c>
      <c r="G47" s="29"/>
    </row>
    <row r="48" spans="2:7">
      <c r="E48" s="2"/>
      <c r="F48" s="2"/>
    </row>
    <row r="49" spans="2:7">
      <c r="B49" s="5" t="s">
        <v>28</v>
      </c>
      <c r="C49" t="s">
        <v>29</v>
      </c>
      <c r="E49" s="2" t="s">
        <v>5</v>
      </c>
      <c r="F49" s="51">
        <v>0</v>
      </c>
      <c r="G49" s="1"/>
    </row>
    <row r="50" spans="2:7">
      <c r="C50" t="s">
        <v>30</v>
      </c>
      <c r="F50" s="2"/>
    </row>
    <row r="51" spans="2:7" ht="7.5" customHeight="1">
      <c r="E51" s="2"/>
      <c r="F51" s="2"/>
    </row>
    <row r="52" spans="2:7" s="36" customFormat="1" ht="23.25" customHeight="1">
      <c r="B52" s="29" t="s">
        <v>134</v>
      </c>
      <c r="C52" s="29" t="s">
        <v>31</v>
      </c>
      <c r="D52" s="29"/>
      <c r="E52" s="30" t="s">
        <v>5</v>
      </c>
      <c r="F52" s="57">
        <f>F47-SUM(F48:F50)</f>
        <v>0</v>
      </c>
      <c r="G52" s="29"/>
    </row>
    <row r="53" spans="2:7">
      <c r="E53" s="2"/>
      <c r="F53" s="2"/>
    </row>
    <row r="54" spans="2:7" s="5" customFormat="1">
      <c r="B54" s="24" t="s">
        <v>32</v>
      </c>
      <c r="C54" s="5" t="s">
        <v>79</v>
      </c>
      <c r="F54" s="54"/>
    </row>
    <row r="55" spans="2:7">
      <c r="B55" s="26"/>
      <c r="C55" t="s">
        <v>77</v>
      </c>
      <c r="E55" s="2"/>
      <c r="F55" s="55"/>
    </row>
    <row r="56" spans="2:7">
      <c r="B56" s="26"/>
      <c r="C56" t="s">
        <v>33</v>
      </c>
      <c r="E56" s="2" t="s">
        <v>5</v>
      </c>
      <c r="F56" s="51"/>
      <c r="G56" s="8"/>
    </row>
    <row r="57" spans="2:7">
      <c r="B57" s="26"/>
      <c r="C57" s="28" t="s">
        <v>133</v>
      </c>
      <c r="D57" s="28"/>
      <c r="E57" s="2"/>
      <c r="F57" s="2"/>
    </row>
    <row r="58" spans="2:7">
      <c r="B58" s="26"/>
      <c r="C58" s="28" t="s">
        <v>218</v>
      </c>
      <c r="D58" s="28"/>
      <c r="E58" s="2"/>
      <c r="F58" s="2"/>
    </row>
    <row r="59" spans="2:7">
      <c r="B59" s="26"/>
      <c r="E59" s="2"/>
      <c r="F59" s="2"/>
    </row>
    <row r="60" spans="2:7">
      <c r="B60" s="25" t="s">
        <v>135</v>
      </c>
      <c r="C60" s="5" t="s">
        <v>78</v>
      </c>
      <c r="D60" s="5"/>
      <c r="E60" s="2"/>
      <c r="F60" s="2"/>
    </row>
    <row r="61" spans="2:7" ht="22.5" customHeight="1">
      <c r="B61" s="38" t="s">
        <v>4</v>
      </c>
      <c r="C61" t="s">
        <v>89</v>
      </c>
      <c r="E61" s="2" t="s">
        <v>5</v>
      </c>
      <c r="F61" s="51">
        <v>0</v>
      </c>
      <c r="G61" s="1"/>
    </row>
    <row r="62" spans="2:7" ht="22.5" customHeight="1">
      <c r="B62" s="38" t="s">
        <v>6</v>
      </c>
      <c r="C62" t="s">
        <v>34</v>
      </c>
      <c r="E62" s="2" t="s">
        <v>5</v>
      </c>
      <c r="F62" s="51">
        <v>0</v>
      </c>
      <c r="G62" s="1"/>
    </row>
    <row r="63" spans="2:7" ht="22.5" customHeight="1">
      <c r="B63" s="38" t="s">
        <v>7</v>
      </c>
      <c r="C63" t="s">
        <v>80</v>
      </c>
      <c r="E63" s="2" t="s">
        <v>5</v>
      </c>
      <c r="F63" s="51">
        <v>0</v>
      </c>
      <c r="G63" s="1"/>
    </row>
    <row r="64" spans="2:7">
      <c r="E64" s="2"/>
      <c r="F64" s="2"/>
    </row>
    <row r="65" spans="2:7" s="36" customFormat="1" ht="17.25" customHeight="1">
      <c r="B65" s="29" t="s">
        <v>47</v>
      </c>
      <c r="C65" s="29" t="s">
        <v>136</v>
      </c>
      <c r="D65" s="29"/>
      <c r="E65" s="30" t="s">
        <v>5</v>
      </c>
      <c r="F65" s="57">
        <f>F52-SUM(F53:F58)+SUM(F60:F64)</f>
        <v>0</v>
      </c>
      <c r="G65" s="37"/>
    </row>
    <row r="66" spans="2:7">
      <c r="E66" s="2"/>
      <c r="F66" s="2"/>
    </row>
    <row r="67" spans="2:7" s="5" customFormat="1">
      <c r="B67" s="5" t="s">
        <v>48</v>
      </c>
      <c r="C67" s="5" t="s">
        <v>35</v>
      </c>
      <c r="E67" s="2"/>
      <c r="F67" s="55"/>
    </row>
    <row r="68" spans="2:7" ht="22.5" customHeight="1">
      <c r="B68" t="s">
        <v>4</v>
      </c>
      <c r="C68" t="s">
        <v>36</v>
      </c>
      <c r="E68" s="2" t="s">
        <v>5</v>
      </c>
      <c r="F68" s="51"/>
      <c r="G68" s="4"/>
    </row>
    <row r="69" spans="2:7" ht="22.5" customHeight="1">
      <c r="B69" t="s">
        <v>6</v>
      </c>
      <c r="C69" t="s">
        <v>37</v>
      </c>
      <c r="E69" s="2" t="s">
        <v>5</v>
      </c>
      <c r="F69" s="51">
        <v>0</v>
      </c>
      <c r="G69" s="4"/>
    </row>
    <row r="70" spans="2:7" ht="22.5" customHeight="1">
      <c r="B70" t="s">
        <v>7</v>
      </c>
      <c r="C70" t="s">
        <v>38</v>
      </c>
      <c r="E70" s="2" t="s">
        <v>5</v>
      </c>
      <c r="F70" s="51">
        <v>0</v>
      </c>
      <c r="G70" s="4"/>
    </row>
    <row r="71" spans="2:7" ht="22.5" customHeight="1">
      <c r="B71" s="28" t="s">
        <v>8</v>
      </c>
      <c r="C71" s="28" t="s">
        <v>137</v>
      </c>
      <c r="D71" s="28"/>
      <c r="E71" s="2" t="s">
        <v>5</v>
      </c>
      <c r="F71" s="51">
        <v>0</v>
      </c>
      <c r="G71" s="4"/>
    </row>
    <row r="72" spans="2:7" ht="22.5" customHeight="1">
      <c r="B72" t="s">
        <v>8</v>
      </c>
      <c r="C72" t="s">
        <v>39</v>
      </c>
      <c r="E72" s="2" t="s">
        <v>5</v>
      </c>
      <c r="F72" s="51">
        <v>0</v>
      </c>
      <c r="G72" s="4"/>
    </row>
    <row r="73" spans="2:7" ht="22.5" customHeight="1">
      <c r="B73" t="s">
        <v>10</v>
      </c>
      <c r="C73" t="s">
        <v>40</v>
      </c>
      <c r="E73" s="2" t="s">
        <v>5</v>
      </c>
      <c r="F73" s="51">
        <v>0</v>
      </c>
      <c r="G73" s="4"/>
    </row>
    <row r="74" spans="2:7" ht="22.5" customHeight="1">
      <c r="B74" t="s">
        <v>11</v>
      </c>
      <c r="C74" t="s">
        <v>41</v>
      </c>
      <c r="E74" s="2" t="s">
        <v>5</v>
      </c>
      <c r="F74" s="51">
        <v>0</v>
      </c>
      <c r="G74" s="4"/>
    </row>
    <row r="75" spans="2:7" ht="22.5" customHeight="1">
      <c r="B75" t="s">
        <v>12</v>
      </c>
      <c r="C75" t="s">
        <v>42</v>
      </c>
      <c r="E75" s="2" t="s">
        <v>5</v>
      </c>
      <c r="F75" s="51">
        <v>0</v>
      </c>
      <c r="G75" s="4"/>
    </row>
    <row r="76" spans="2:7" ht="22.5" customHeight="1">
      <c r="B76" t="s">
        <v>13</v>
      </c>
      <c r="C76" t="s">
        <v>43</v>
      </c>
      <c r="E76" s="2" t="s">
        <v>5</v>
      </c>
      <c r="F76" s="51">
        <v>0</v>
      </c>
      <c r="G76" s="4"/>
    </row>
    <row r="77" spans="2:7" ht="22.5" customHeight="1">
      <c r="B77" t="s">
        <v>14</v>
      </c>
      <c r="C77" t="s">
        <v>207</v>
      </c>
      <c r="E77" s="2" t="s">
        <v>5</v>
      </c>
      <c r="F77" s="51">
        <v>0</v>
      </c>
      <c r="G77" s="4"/>
    </row>
    <row r="78" spans="2:7" ht="22.5" customHeight="1">
      <c r="B78" t="s">
        <v>15</v>
      </c>
      <c r="C78" t="s">
        <v>44</v>
      </c>
      <c r="E78" s="2" t="s">
        <v>5</v>
      </c>
      <c r="F78" s="51">
        <v>0</v>
      </c>
      <c r="G78" s="4"/>
    </row>
    <row r="79" spans="2:7" ht="22.5" customHeight="1">
      <c r="B79" t="s">
        <v>16</v>
      </c>
      <c r="C79" t="s">
        <v>45</v>
      </c>
      <c r="E79" s="2" t="s">
        <v>5</v>
      </c>
      <c r="F79" s="51">
        <v>0</v>
      </c>
      <c r="G79" s="4"/>
    </row>
    <row r="80" spans="2:7" ht="15.75" customHeight="1">
      <c r="C80" t="s">
        <v>46</v>
      </c>
      <c r="E80" s="2"/>
      <c r="F80" s="55"/>
    </row>
    <row r="81" spans="2:7" ht="26.25" customHeight="1">
      <c r="B81" s="36" t="s">
        <v>17</v>
      </c>
      <c r="C81" s="36" t="s">
        <v>151</v>
      </c>
      <c r="D81" s="36"/>
      <c r="E81" s="34" t="s">
        <v>5</v>
      </c>
      <c r="F81" s="52">
        <v>0</v>
      </c>
      <c r="G81" s="41"/>
    </row>
    <row r="82" spans="2:7" s="36" customFormat="1" ht="18" customHeight="1">
      <c r="B82" s="29"/>
      <c r="C82" s="29" t="s">
        <v>152</v>
      </c>
      <c r="D82" s="29"/>
      <c r="E82" s="30" t="s">
        <v>5</v>
      </c>
      <c r="F82" s="57">
        <f>SUM(F67:F81)</f>
        <v>0</v>
      </c>
      <c r="G82" s="37"/>
    </row>
    <row r="83" spans="2:7">
      <c r="E83" s="2"/>
      <c r="F83" s="2"/>
    </row>
    <row r="84" spans="2:7">
      <c r="B84" t="s">
        <v>153</v>
      </c>
      <c r="C84" t="s">
        <v>49</v>
      </c>
      <c r="E84" s="2" t="s">
        <v>5</v>
      </c>
      <c r="F84" s="51">
        <v>0</v>
      </c>
      <c r="G84" s="4"/>
    </row>
    <row r="85" spans="2:7">
      <c r="C85" t="s">
        <v>50</v>
      </c>
      <c r="E85" s="2"/>
      <c r="F85" s="55"/>
    </row>
    <row r="86" spans="2:7">
      <c r="C86" s="28" t="s">
        <v>138</v>
      </c>
      <c r="D86" s="28"/>
      <c r="E86" s="2"/>
      <c r="F86" s="55"/>
    </row>
    <row r="87" spans="2:7">
      <c r="C87" s="28"/>
      <c r="D87" s="28"/>
      <c r="E87" s="2"/>
      <c r="F87" s="55"/>
    </row>
    <row r="88" spans="2:7">
      <c r="B88" t="s">
        <v>154</v>
      </c>
      <c r="C88" s="28" t="s">
        <v>139</v>
      </c>
      <c r="D88" s="28"/>
      <c r="E88" s="2" t="s">
        <v>5</v>
      </c>
      <c r="F88" s="58">
        <f>F28</f>
        <v>0</v>
      </c>
      <c r="G88" s="4"/>
    </row>
    <row r="89" spans="2:7">
      <c r="C89" s="28" t="s">
        <v>140</v>
      </c>
      <c r="D89" s="28"/>
      <c r="E89" s="2"/>
      <c r="F89" s="55"/>
    </row>
    <row r="90" spans="2:7">
      <c r="E90" s="2"/>
      <c r="F90" s="55"/>
    </row>
    <row r="91" spans="2:7">
      <c r="B91" t="s">
        <v>155</v>
      </c>
      <c r="C91" t="s">
        <v>208</v>
      </c>
      <c r="E91" s="2" t="s">
        <v>5</v>
      </c>
      <c r="F91" s="58">
        <f>IF(SUM(F82:F90)&gt;150000,150000,SUM(F82:F90))</f>
        <v>0</v>
      </c>
      <c r="G91" s="4"/>
    </row>
    <row r="92" spans="2:7">
      <c r="C92" t="s">
        <v>206</v>
      </c>
      <c r="E92" s="2"/>
      <c r="F92" s="2"/>
    </row>
    <row r="93" spans="2:7">
      <c r="E93" s="2"/>
      <c r="F93" s="2"/>
    </row>
    <row r="94" spans="2:7">
      <c r="B94" s="5" t="s">
        <v>52</v>
      </c>
      <c r="C94" s="5" t="s">
        <v>219</v>
      </c>
      <c r="D94" s="5"/>
      <c r="E94" s="9"/>
      <c r="F94" s="9"/>
      <c r="G94" s="10"/>
    </row>
    <row r="95" spans="2:7">
      <c r="E95" s="2"/>
      <c r="F95" s="55"/>
    </row>
    <row r="96" spans="2:7">
      <c r="B96" t="s">
        <v>156</v>
      </c>
      <c r="C96" s="28" t="s">
        <v>141</v>
      </c>
      <c r="D96" s="28"/>
      <c r="E96" s="2" t="s">
        <v>5</v>
      </c>
      <c r="F96" s="58">
        <f>F88</f>
        <v>0</v>
      </c>
      <c r="G96" s="4"/>
    </row>
    <row r="97" spans="2:7">
      <c r="C97" s="28" t="s">
        <v>142</v>
      </c>
      <c r="D97" s="28"/>
      <c r="E97" s="2"/>
      <c r="F97" s="55"/>
    </row>
    <row r="98" spans="2:7">
      <c r="C98" s="28"/>
      <c r="D98" s="28"/>
      <c r="E98" s="2"/>
      <c r="F98" s="55"/>
    </row>
    <row r="99" spans="2:7">
      <c r="B99" t="s">
        <v>157</v>
      </c>
      <c r="C99" t="s">
        <v>54</v>
      </c>
      <c r="E99" s="2" t="s">
        <v>5</v>
      </c>
      <c r="F99" s="51">
        <v>0</v>
      </c>
      <c r="G99" s="4"/>
    </row>
    <row r="100" spans="2:7">
      <c r="C100" t="s">
        <v>225</v>
      </c>
      <c r="E100" s="2"/>
      <c r="F100" s="55"/>
    </row>
    <row r="101" spans="2:7">
      <c r="E101" s="2"/>
      <c r="F101" s="55"/>
    </row>
    <row r="102" spans="2:7">
      <c r="B102" t="s">
        <v>158</v>
      </c>
      <c r="C102" t="s">
        <v>56</v>
      </c>
      <c r="E102" s="2" t="s">
        <v>5</v>
      </c>
      <c r="F102" s="51">
        <v>0</v>
      </c>
      <c r="G102" s="4"/>
    </row>
    <row r="103" spans="2:7">
      <c r="C103" t="s">
        <v>57</v>
      </c>
      <c r="E103" s="2"/>
      <c r="F103" s="55"/>
    </row>
    <row r="104" spans="2:7">
      <c r="C104" t="s">
        <v>58</v>
      </c>
      <c r="E104" s="2"/>
      <c r="F104" s="55"/>
    </row>
    <row r="105" spans="2:7">
      <c r="C105" t="s">
        <v>59</v>
      </c>
      <c r="E105" s="2"/>
      <c r="F105" s="55"/>
    </row>
    <row r="106" spans="2:7">
      <c r="E106" s="2"/>
      <c r="F106" s="55"/>
    </row>
    <row r="107" spans="2:7">
      <c r="B107" t="s">
        <v>159</v>
      </c>
      <c r="C107" s="28" t="s">
        <v>143</v>
      </c>
      <c r="D107" s="28"/>
      <c r="E107" s="2" t="s">
        <v>5</v>
      </c>
      <c r="F107" s="51">
        <v>0</v>
      </c>
      <c r="G107" s="4"/>
    </row>
    <row r="108" spans="2:7">
      <c r="C108" t="s">
        <v>61</v>
      </c>
      <c r="E108" s="2"/>
      <c r="F108" s="55"/>
    </row>
    <row r="109" spans="2:7">
      <c r="C109" t="s">
        <v>62</v>
      </c>
      <c r="E109" s="2"/>
      <c r="F109" s="55"/>
    </row>
    <row r="110" spans="2:7">
      <c r="C110" s="28" t="s">
        <v>63</v>
      </c>
      <c r="D110" s="28"/>
      <c r="E110" s="2"/>
      <c r="F110" s="55"/>
    </row>
    <row r="111" spans="2:7">
      <c r="C111" t="s">
        <v>64</v>
      </c>
      <c r="E111" s="2"/>
      <c r="F111" s="55"/>
    </row>
    <row r="112" spans="2:7">
      <c r="C112" t="s">
        <v>65</v>
      </c>
      <c r="E112" s="2"/>
      <c r="F112" s="55"/>
    </row>
    <row r="113" spans="2:7">
      <c r="E113" s="2"/>
      <c r="F113" s="55"/>
    </row>
    <row r="114" spans="2:7">
      <c r="B114" t="s">
        <v>160</v>
      </c>
      <c r="C114" t="s">
        <v>91</v>
      </c>
      <c r="E114" s="2" t="s">
        <v>5</v>
      </c>
      <c r="F114" s="51">
        <v>0</v>
      </c>
      <c r="G114" s="4"/>
    </row>
    <row r="115" spans="2:7">
      <c r="E115" s="2"/>
      <c r="F115" s="55"/>
    </row>
    <row r="116" spans="2:7">
      <c r="B116" t="s">
        <v>161</v>
      </c>
      <c r="C116" t="s">
        <v>90</v>
      </c>
      <c r="E116" s="2" t="s">
        <v>5</v>
      </c>
      <c r="F116" s="51">
        <v>0</v>
      </c>
      <c r="G116" s="4"/>
    </row>
    <row r="117" spans="2:7">
      <c r="E117" s="2"/>
      <c r="F117" s="55"/>
    </row>
    <row r="118" spans="2:7">
      <c r="B118" t="s">
        <v>162</v>
      </c>
      <c r="C118" t="s">
        <v>144</v>
      </c>
      <c r="E118" s="2" t="s">
        <v>5</v>
      </c>
      <c r="F118" s="51">
        <v>0</v>
      </c>
      <c r="G118" s="4"/>
    </row>
    <row r="119" spans="2:7">
      <c r="E119" s="2"/>
      <c r="F119" s="63"/>
      <c r="G119" s="10"/>
    </row>
    <row r="120" spans="2:7">
      <c r="B120" t="s">
        <v>163</v>
      </c>
      <c r="C120" t="s">
        <v>167</v>
      </c>
      <c r="F120" s="63"/>
      <c r="G120" s="10"/>
    </row>
    <row r="121" spans="2:7">
      <c r="C121" t="s">
        <v>168</v>
      </c>
      <c r="E121" s="2" t="s">
        <v>5</v>
      </c>
      <c r="F121" s="51">
        <v>0</v>
      </c>
      <c r="G121" s="4"/>
    </row>
    <row r="122" spans="2:7">
      <c r="E122" s="2"/>
      <c r="F122" s="63"/>
      <c r="G122" s="10"/>
    </row>
    <row r="123" spans="2:7">
      <c r="B123" t="s">
        <v>166</v>
      </c>
      <c r="C123" t="s">
        <v>92</v>
      </c>
      <c r="E123" s="2"/>
      <c r="F123" s="63"/>
      <c r="G123" s="10"/>
    </row>
    <row r="124" spans="2:7">
      <c r="C124" t="s">
        <v>93</v>
      </c>
      <c r="E124" s="2" t="s">
        <v>5</v>
      </c>
      <c r="F124" s="51">
        <v>0</v>
      </c>
      <c r="G124" s="4"/>
    </row>
    <row r="125" spans="2:7">
      <c r="C125" t="s">
        <v>94</v>
      </c>
      <c r="E125" s="2"/>
      <c r="F125" s="9"/>
      <c r="G125" s="10"/>
    </row>
    <row r="126" spans="2:7">
      <c r="E126" s="2"/>
      <c r="F126" s="2"/>
    </row>
    <row r="127" spans="2:7">
      <c r="B127" t="s">
        <v>209</v>
      </c>
      <c r="C127" t="s">
        <v>210</v>
      </c>
      <c r="E127" s="2"/>
      <c r="F127" s="63">
        <v>0</v>
      </c>
    </row>
    <row r="128" spans="2:7">
      <c r="C128" t="s">
        <v>226</v>
      </c>
      <c r="E128" s="2"/>
      <c r="F128" s="2"/>
    </row>
    <row r="129" spans="2:7" s="36" customFormat="1" ht="16.5" customHeight="1">
      <c r="B129" s="29" t="s">
        <v>51</v>
      </c>
      <c r="C129" s="29" t="s">
        <v>2</v>
      </c>
      <c r="D129" s="29"/>
      <c r="E129" s="30" t="s">
        <v>5</v>
      </c>
      <c r="F129" s="57">
        <f>F65-F91-SUM(F95:F128)</f>
        <v>0</v>
      </c>
      <c r="G129" s="37"/>
    </row>
    <row r="130" spans="2:7">
      <c r="E130" s="2"/>
      <c r="F130" s="2"/>
    </row>
    <row r="131" spans="2:7">
      <c r="B131" s="5" t="s">
        <v>53</v>
      </c>
      <c r="C131" s="5" t="s">
        <v>69</v>
      </c>
      <c r="D131" s="5"/>
      <c r="E131" s="2"/>
      <c r="F131" s="2"/>
    </row>
    <row r="132" spans="2:7" ht="18.75" customHeight="1">
      <c r="C132" t="s">
        <v>220</v>
      </c>
      <c r="E132" s="2" t="s">
        <v>5</v>
      </c>
      <c r="F132" s="58">
        <v>0</v>
      </c>
      <c r="G132" s="4"/>
    </row>
    <row r="133" spans="2:7" ht="18.75" customHeight="1">
      <c r="C133" t="s">
        <v>221</v>
      </c>
      <c r="E133" s="2"/>
      <c r="F133" s="58">
        <v>0</v>
      </c>
      <c r="G133" s="4"/>
    </row>
    <row r="134" spans="2:7" ht="18.75" customHeight="1">
      <c r="C134" t="s">
        <v>192</v>
      </c>
      <c r="E134" s="2"/>
      <c r="F134" s="58">
        <v>0</v>
      </c>
      <c r="G134" s="4"/>
    </row>
    <row r="135" spans="2:7" ht="22.5" customHeight="1">
      <c r="B135" t="s">
        <v>4</v>
      </c>
      <c r="C135" t="s">
        <v>222</v>
      </c>
      <c r="E135" s="2" t="s">
        <v>5</v>
      </c>
      <c r="F135" s="58">
        <f>IF(F9&lt;60,IF(F129&gt;=250000,IF((F129-250000)&lt;=250000,ROUNDUP((F129-250000)*10%,0),25000),0),0)</f>
        <v>0</v>
      </c>
      <c r="G135" s="4"/>
    </row>
    <row r="136" spans="2:7">
      <c r="C136" t="s">
        <v>193</v>
      </c>
      <c r="E136" s="2"/>
      <c r="F136" s="55"/>
    </row>
    <row r="137" spans="2:7" ht="18" customHeight="1">
      <c r="C137" t="s">
        <v>228</v>
      </c>
      <c r="E137" s="2"/>
      <c r="F137" s="58">
        <f>IF(F9&gt;=60,IF(F9&lt;80,IF(F129&gt;=300000,IF((F129-300000)&lt;=300000,ROUNDUP((F129-300000)*10%,0),20000),0),0),0)</f>
        <v>0</v>
      </c>
    </row>
    <row r="138" spans="2:7">
      <c r="C138" t="s">
        <v>194</v>
      </c>
      <c r="E138" s="2"/>
      <c r="F138" s="55"/>
    </row>
    <row r="139" spans="2:7" ht="18.75" customHeight="1">
      <c r="B139" t="s">
        <v>6</v>
      </c>
      <c r="C139" t="s">
        <v>205</v>
      </c>
      <c r="E139" s="2" t="s">
        <v>5</v>
      </c>
      <c r="F139" s="58">
        <f>IF(F129&gt;=500000,IF((F129-500000)&lt;=500000,ROUNDUP((F129-500000)*20%,0),100000),0)</f>
        <v>0</v>
      </c>
      <c r="G139" s="4"/>
    </row>
    <row r="140" spans="2:7" ht="22.5" customHeight="1">
      <c r="B140" t="s">
        <v>7</v>
      </c>
      <c r="C140" t="s">
        <v>198</v>
      </c>
      <c r="E140" s="2" t="s">
        <v>5</v>
      </c>
      <c r="F140" s="58">
        <f>IF(F129&gt;1000000,ROUNDUP((F129-1000000)*30%,0),0)</f>
        <v>0</v>
      </c>
      <c r="G140" s="4"/>
    </row>
    <row r="141" spans="2:7">
      <c r="E141" s="2"/>
      <c r="F141" s="55"/>
    </row>
    <row r="142" spans="2:7">
      <c r="B142" s="5"/>
      <c r="C142" s="5" t="s">
        <v>211</v>
      </c>
      <c r="D142" s="5"/>
      <c r="E142" s="2" t="s">
        <v>5</v>
      </c>
      <c r="F142" s="58">
        <f>SUM(F131:F141)</f>
        <v>0</v>
      </c>
      <c r="G142" s="6"/>
    </row>
    <row r="143" spans="2:7">
      <c r="B143" s="5"/>
      <c r="C143" s="5"/>
      <c r="D143" s="5"/>
      <c r="E143" s="2"/>
      <c r="F143" s="55"/>
      <c r="G143" s="6"/>
    </row>
    <row r="144" spans="2:7" ht="15.75" customHeight="1">
      <c r="B144" t="s">
        <v>148</v>
      </c>
      <c r="C144" t="s">
        <v>212</v>
      </c>
      <c r="D144" s="5"/>
      <c r="E144" s="2"/>
      <c r="F144" s="58">
        <f>IF(F129&lt;=500000, IF(F142&gt;2000, 2000,F142),0)</f>
        <v>0</v>
      </c>
      <c r="G144" s="6"/>
    </row>
    <row r="145" spans="2:7">
      <c r="B145" s="5"/>
      <c r="C145" s="5"/>
      <c r="D145" s="5"/>
      <c r="E145" s="2"/>
      <c r="F145" s="55"/>
      <c r="G145" s="6"/>
    </row>
    <row r="146" spans="2:7">
      <c r="B146" s="5" t="s">
        <v>214</v>
      </c>
      <c r="C146" s="5" t="s">
        <v>213</v>
      </c>
      <c r="D146" s="5"/>
      <c r="E146" s="2"/>
      <c r="F146" s="58">
        <f>F142-F144</f>
        <v>0</v>
      </c>
      <c r="G146" s="6"/>
    </row>
    <row r="147" spans="2:7">
      <c r="B147" s="5"/>
      <c r="C147" s="5"/>
      <c r="D147" s="5"/>
      <c r="E147" s="2"/>
      <c r="F147" s="55"/>
      <c r="G147" s="6"/>
    </row>
    <row r="148" spans="2:7" ht="21" customHeight="1">
      <c r="B148" s="28" t="s">
        <v>215</v>
      </c>
      <c r="C148" t="s">
        <v>145</v>
      </c>
      <c r="E148" s="2" t="s">
        <v>5</v>
      </c>
      <c r="F148" s="58">
        <f>ROUNDUP(F146*3%,0)</f>
        <v>0</v>
      </c>
      <c r="G148" s="4"/>
    </row>
    <row r="149" spans="2:7" ht="21" customHeight="1">
      <c r="B149" s="5"/>
      <c r="C149" s="5" t="s">
        <v>70</v>
      </c>
      <c r="D149" s="5"/>
      <c r="E149" s="2" t="s">
        <v>5</v>
      </c>
      <c r="F149" s="58">
        <f>(F146+F148)</f>
        <v>0</v>
      </c>
      <c r="G149" s="6"/>
    </row>
    <row r="150" spans="2:7">
      <c r="E150" s="2"/>
      <c r="F150" s="55"/>
    </row>
    <row r="151" spans="2:7" s="36" customFormat="1" ht="19.5" customHeight="1">
      <c r="B151" s="29" t="s">
        <v>55</v>
      </c>
      <c r="C151" s="29" t="s">
        <v>95</v>
      </c>
      <c r="D151" s="29"/>
      <c r="E151" s="30" t="s">
        <v>5</v>
      </c>
      <c r="F151" s="57">
        <f>ROUNDUP(F149,-1)</f>
        <v>0</v>
      </c>
      <c r="G151" s="37"/>
    </row>
    <row r="152" spans="2:7">
      <c r="E152" s="2"/>
      <c r="F152" s="55"/>
    </row>
    <row r="153" spans="2:7" ht="18.75" customHeight="1">
      <c r="B153" t="s">
        <v>60</v>
      </c>
      <c r="C153" t="s">
        <v>71</v>
      </c>
      <c r="E153" s="2" t="s">
        <v>5</v>
      </c>
      <c r="F153" s="51">
        <v>0</v>
      </c>
      <c r="G153" s="4"/>
    </row>
    <row r="154" spans="2:7" ht="18.75" customHeight="1">
      <c r="B154" s="5" t="s">
        <v>66</v>
      </c>
      <c r="C154" s="5" t="s">
        <v>165</v>
      </c>
      <c r="D154" s="5"/>
      <c r="E154" s="2" t="s">
        <v>5</v>
      </c>
      <c r="F154" s="58">
        <f>F151-F153</f>
        <v>0</v>
      </c>
      <c r="G154" s="6"/>
    </row>
    <row r="155" spans="2:7" ht="18.75" customHeight="1">
      <c r="B155" t="s">
        <v>67</v>
      </c>
      <c r="C155" t="s">
        <v>150</v>
      </c>
      <c r="E155" s="2" t="s">
        <v>5</v>
      </c>
      <c r="F155" s="51">
        <v>0</v>
      </c>
      <c r="G155" s="4"/>
    </row>
    <row r="156" spans="2:7" ht="18.75" customHeight="1">
      <c r="B156" s="5" t="s">
        <v>68</v>
      </c>
      <c r="C156" s="5" t="s">
        <v>164</v>
      </c>
      <c r="D156" s="5"/>
      <c r="E156" s="2" t="s">
        <v>5</v>
      </c>
      <c r="F156" s="58">
        <f>F154-F155</f>
        <v>0</v>
      </c>
      <c r="G156" s="6"/>
    </row>
    <row r="159" spans="2:7">
      <c r="B159" s="7" t="s">
        <v>72</v>
      </c>
      <c r="C159" s="7"/>
      <c r="F159" s="5" t="s">
        <v>73</v>
      </c>
    </row>
    <row r="160" spans="2:7">
      <c r="B160" s="7"/>
      <c r="C160" s="7"/>
      <c r="F160" s="5" t="str">
        <f>"NAME: " &amp;D3</f>
        <v xml:space="preserve">NAME: </v>
      </c>
    </row>
    <row r="161" spans="2:7">
      <c r="B161" s="7" t="s">
        <v>74</v>
      </c>
      <c r="C161" s="7"/>
      <c r="F161" s="5" t="str">
        <f>"DESIGNATION: " &amp;D4</f>
        <v xml:space="preserve">DESIGNATION: </v>
      </c>
    </row>
    <row r="162" spans="2:7" ht="7.5" customHeight="1">
      <c r="B162" s="1"/>
      <c r="C162" s="1"/>
      <c r="D162" s="1"/>
      <c r="E162" s="1"/>
      <c r="F162" s="8"/>
      <c r="G162" s="1"/>
    </row>
    <row r="163" spans="2:7" ht="6" customHeight="1">
      <c r="F163" s="5"/>
    </row>
    <row r="164" spans="2:7" ht="18">
      <c r="B164" s="77" t="s">
        <v>96</v>
      </c>
      <c r="C164" s="77"/>
      <c r="D164" s="77"/>
      <c r="E164" s="77"/>
      <c r="F164" s="77"/>
      <c r="G164" s="77"/>
    </row>
    <row r="165" spans="2:7">
      <c r="B165" s="74" t="s">
        <v>97</v>
      </c>
      <c r="C165" s="74"/>
      <c r="D165" s="74"/>
      <c r="E165" s="74"/>
      <c r="F165" s="74"/>
      <c r="G165" s="74"/>
    </row>
    <row r="166" spans="2:7">
      <c r="B166" s="74" t="s">
        <v>98</v>
      </c>
      <c r="C166" s="74"/>
      <c r="D166" s="74"/>
      <c r="E166" s="74"/>
      <c r="F166" s="74"/>
      <c r="G166" s="74"/>
    </row>
    <row r="167" spans="2:7" ht="9.75" customHeight="1">
      <c r="B167" s="13"/>
      <c r="C167" s="13"/>
      <c r="D167" s="13"/>
      <c r="E167" s="13"/>
      <c r="F167" s="13"/>
      <c r="G167" s="14"/>
    </row>
    <row r="168" spans="2:7">
      <c r="B168" s="13" t="s">
        <v>115</v>
      </c>
      <c r="C168" s="13"/>
      <c r="E168" s="13" t="s">
        <v>99</v>
      </c>
      <c r="F168" s="65">
        <v>0</v>
      </c>
      <c r="G168" s="14"/>
    </row>
    <row r="169" spans="2:7">
      <c r="B169" s="13"/>
      <c r="C169" s="13"/>
      <c r="D169" s="13"/>
      <c r="E169" s="13"/>
      <c r="F169" s="67"/>
      <c r="G169" s="14"/>
    </row>
    <row r="170" spans="2:7">
      <c r="B170" s="15" t="s">
        <v>100</v>
      </c>
      <c r="C170" s="15"/>
      <c r="D170" s="13" t="s">
        <v>101</v>
      </c>
      <c r="E170" s="13" t="s">
        <v>99</v>
      </c>
      <c r="F170" s="70">
        <f>F18</f>
        <v>0</v>
      </c>
      <c r="G170" s="14"/>
    </row>
    <row r="171" spans="2:7">
      <c r="B171" s="13"/>
      <c r="C171" s="13"/>
      <c r="D171" s="13"/>
      <c r="E171" s="13"/>
      <c r="F171" s="65"/>
      <c r="G171" s="14"/>
    </row>
    <row r="172" spans="2:7">
      <c r="B172" s="15" t="s">
        <v>102</v>
      </c>
      <c r="C172" s="15"/>
      <c r="D172" s="13" t="s">
        <v>103</v>
      </c>
      <c r="E172" s="13" t="s">
        <v>99</v>
      </c>
      <c r="F172" s="68">
        <v>0</v>
      </c>
      <c r="G172" s="14"/>
    </row>
    <row r="173" spans="2:7">
      <c r="B173" s="13"/>
      <c r="C173" s="13"/>
      <c r="D173" s="13"/>
      <c r="E173" s="13"/>
      <c r="F173" s="65"/>
      <c r="G173" s="14"/>
    </row>
    <row r="174" spans="2:7">
      <c r="B174" s="13"/>
      <c r="C174" s="13"/>
      <c r="D174" s="13" t="s">
        <v>104</v>
      </c>
      <c r="E174" s="16" t="s">
        <v>99</v>
      </c>
      <c r="F174" s="69">
        <f>F168/10</f>
        <v>0</v>
      </c>
      <c r="G174" s="17"/>
    </row>
    <row r="175" spans="2:7">
      <c r="B175" s="13"/>
      <c r="C175" s="13"/>
      <c r="D175" s="13"/>
      <c r="E175" s="18"/>
      <c r="F175" s="19"/>
      <c r="G175" s="19"/>
    </row>
    <row r="176" spans="2:7" s="36" customFormat="1" ht="15.75" customHeight="1">
      <c r="B176" s="43" t="s">
        <v>116</v>
      </c>
      <c r="C176" s="43"/>
      <c r="D176" s="44" t="s">
        <v>105</v>
      </c>
      <c r="E176" s="45" t="s">
        <v>99</v>
      </c>
      <c r="F176" s="64">
        <f>IF(ROUND(F172-F174,0)&lt;0,0,ROUND(F172-F174,0))</f>
        <v>0</v>
      </c>
      <c r="G176" s="46"/>
    </row>
    <row r="177" spans="2:7">
      <c r="B177" s="13"/>
      <c r="C177" s="13"/>
      <c r="D177" s="13"/>
      <c r="E177" s="20"/>
      <c r="G177" s="21"/>
    </row>
    <row r="178" spans="2:7">
      <c r="B178" s="15" t="s">
        <v>106</v>
      </c>
      <c r="C178" s="15"/>
      <c r="D178" s="13" t="s">
        <v>107</v>
      </c>
      <c r="E178" s="13" t="s">
        <v>99</v>
      </c>
      <c r="F178" s="69">
        <f>ROUND(F168*40%,0)</f>
        <v>0</v>
      </c>
      <c r="G178" s="14"/>
    </row>
    <row r="179" spans="2:7">
      <c r="B179" s="13"/>
      <c r="C179" s="13"/>
      <c r="D179" s="13"/>
      <c r="E179" s="13"/>
      <c r="G179" s="14"/>
    </row>
    <row r="180" spans="2:7">
      <c r="B180" s="13"/>
      <c r="C180" s="13"/>
      <c r="D180" s="13" t="s">
        <v>108</v>
      </c>
      <c r="E180" s="13" t="s">
        <v>99</v>
      </c>
      <c r="F180" s="66">
        <f>MIN(F176,F178,F170)</f>
        <v>0</v>
      </c>
      <c r="G180" s="14"/>
    </row>
    <row r="181" spans="2:7">
      <c r="B181" s="13"/>
      <c r="C181" s="13"/>
      <c r="D181" s="13"/>
      <c r="E181" s="13"/>
      <c r="F181" s="13"/>
      <c r="G181" s="13"/>
    </row>
    <row r="182" spans="2:7">
      <c r="B182" s="13"/>
      <c r="C182" s="13"/>
      <c r="D182" s="13" t="s">
        <v>113</v>
      </c>
      <c r="E182" s="13"/>
      <c r="F182" s="13"/>
      <c r="G182" s="13"/>
    </row>
    <row r="183" spans="2:7">
      <c r="B183" s="13"/>
      <c r="C183" s="13"/>
      <c r="D183" s="13" t="s">
        <v>114</v>
      </c>
      <c r="E183" s="13"/>
      <c r="F183" s="13"/>
      <c r="G183" s="13"/>
    </row>
    <row r="184" spans="2:7">
      <c r="B184" s="13"/>
      <c r="C184" s="13"/>
      <c r="D184" s="13"/>
      <c r="E184" s="13"/>
      <c r="F184" s="13"/>
      <c r="G184" s="13"/>
    </row>
    <row r="185" spans="2:7">
      <c r="B185" s="13"/>
      <c r="C185" s="13"/>
      <c r="D185" s="13" t="s">
        <v>109</v>
      </c>
      <c r="E185" s="13"/>
      <c r="F185" s="13"/>
      <c r="G185" s="13"/>
    </row>
    <row r="186" spans="2:7">
      <c r="B186" s="13"/>
      <c r="C186" s="13"/>
      <c r="D186" s="13"/>
      <c r="E186" s="13"/>
      <c r="F186" s="13"/>
      <c r="G186" s="13"/>
    </row>
    <row r="187" spans="2:7">
      <c r="B187" s="22" t="s">
        <v>112</v>
      </c>
      <c r="C187" s="22"/>
      <c r="D187" s="13"/>
      <c r="E187" s="22" t="s">
        <v>110</v>
      </c>
      <c r="F187" s="53"/>
      <c r="G187" s="15"/>
    </row>
    <row r="188" spans="2:7">
      <c r="B188" s="13"/>
      <c r="C188" s="13"/>
      <c r="D188" s="13"/>
      <c r="E188" s="22"/>
      <c r="F188" s="13"/>
      <c r="G188" s="15"/>
    </row>
    <row r="189" spans="2:7">
      <c r="B189" s="13"/>
      <c r="C189" s="13"/>
      <c r="D189" s="13"/>
      <c r="E189" s="22" t="s">
        <v>111</v>
      </c>
      <c r="F189" s="18">
        <f>D3</f>
        <v>0</v>
      </c>
      <c r="G189" s="42"/>
    </row>
    <row r="190" spans="2:7">
      <c r="B190" t="s">
        <v>199</v>
      </c>
      <c r="D190" t="s">
        <v>146</v>
      </c>
    </row>
    <row r="191" spans="2:7">
      <c r="D191" t="s">
        <v>147</v>
      </c>
    </row>
    <row r="192" spans="2:7">
      <c r="B192" s="27">
        <v>2</v>
      </c>
      <c r="C192" s="27"/>
      <c r="D192" t="s">
        <v>227</v>
      </c>
    </row>
    <row r="193" spans="4:4">
      <c r="D193" t="s">
        <v>123</v>
      </c>
    </row>
    <row r="194" spans="4:4">
      <c r="D194" t="s">
        <v>124</v>
      </c>
    </row>
    <row r="195" spans="4:4">
      <c r="D195" t="s">
        <v>125</v>
      </c>
    </row>
  </sheetData>
  <protectedRanges>
    <protectedRange password="BAF2" sqref="F9" name="Range1"/>
  </protectedRanges>
  <mergeCells count="5">
    <mergeCell ref="B166:G166"/>
    <mergeCell ref="B1:G1"/>
    <mergeCell ref="B2:G2"/>
    <mergeCell ref="B164:G164"/>
    <mergeCell ref="B165:G165"/>
  </mergeCells>
  <phoneticPr fontId="2" type="noConversion"/>
  <dataValidations count="5">
    <dataValidation type="date" showInputMessage="1" showErrorMessage="1" errorTitle="DATE OF BIRTH" error="PLEASE ENTER YOUR DATE OF BIRTH, IT IS COMPULSORY FOR THE TAX CALCULATION" sqref="I16">
      <formula1>1</formula1>
      <formula2>41364</formula2>
    </dataValidation>
    <dataValidation type="custom" showInputMessage="1" showErrorMessage="1" sqref="F9">
      <formula1>A11-I16</formula1>
    </dataValidation>
    <dataValidation type="list" allowBlank="1" showInputMessage="1" showErrorMessage="1" sqref="D9">
      <formula1>$A$2:$A$6</formula1>
    </dataValidation>
    <dataValidation type="list" allowBlank="1" showInputMessage="1" showErrorMessage="1" sqref="E10">
      <formula1>$A$8:$A$9</formula1>
    </dataValidation>
    <dataValidation type="textLength" operator="equal" allowBlank="1" showInputMessage="1" showErrorMessage="1" promptTitle="ENTER YOUR PAN" prompt="YOUR PAN SHOULD HAVE 10 DIGIT LENGTH" sqref="D5">
      <formula1>10</formula1>
    </dataValidation>
  </dataValidations>
  <pageMargins left="0.59" right="0.18" top="0.34" bottom="0.61" header="0" footer="0.38"/>
  <pageSetup paperSize="9" scale="75" orientation="portrait" r:id="rId1"/>
  <headerFooter alignWithMargins="0">
    <oddFooter>&amp;LPrepared by S.K.Somani, Sr. A.O. Indore&amp;CPage &amp;P of &amp;N</oddFooter>
  </headerFooter>
  <rowBreaks count="2" manualBreakCount="2">
    <brk id="58" min="1" max="5" man="1"/>
    <brk id="121" min="1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read me</vt:lpstr>
      <vt:lpstr>IT Proforma 14-15 WITH CALCULAT</vt:lpstr>
      <vt:lpstr>'IT Proforma 14-15 WITH CALCULAT'!Print_Area</vt:lpstr>
    </vt:vector>
  </TitlesOfParts>
  <Company>MPSEB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ADD.S.E2</dc:creator>
  <cp:lastModifiedBy>pc</cp:lastModifiedBy>
  <cp:lastPrinted>2015-02-26T06:28:56Z</cp:lastPrinted>
  <dcterms:created xsi:type="dcterms:W3CDTF">2003-06-05T06:46:14Z</dcterms:created>
  <dcterms:modified xsi:type="dcterms:W3CDTF">2015-03-05T07:05:33Z</dcterms:modified>
</cp:coreProperties>
</file>